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6 год\ИНОСТРАННЫЕ ГРАЖДАНИ 1-й квартал\ЯНВАРЬ\КОПЛЕКСНАЯ ДИАГНОСТИКА\"/>
    </mc:Choice>
  </mc:AlternateContent>
  <bookViews>
    <workbookView xWindow="120" yWindow="90" windowWidth="19320" windowHeight="9120"/>
  </bookViews>
  <sheets>
    <sheet name="Кардиологическое отделение " sheetId="2" r:id="rId1"/>
    <sheet name="Гинекологическое отделение" sheetId="1" state="hidden" r:id="rId2"/>
    <sheet name="Хирургическое отделения" sheetId="3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xlnm.Print_Area" localSheetId="0">'Кардиологическое отделение '!$A$1:$D$23</definedName>
  </definedNames>
  <calcPr calcId="162913"/>
</workbook>
</file>

<file path=xl/calcChain.xml><?xml version="1.0" encoding="utf-8"?>
<calcChain xmlns="http://schemas.openxmlformats.org/spreadsheetml/2006/main">
  <c r="G18" i="2" l="1"/>
  <c r="F1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G8" i="2"/>
  <c r="F8" i="2"/>
  <c r="D17" i="2" l="1"/>
  <c r="C17" i="2" l="1"/>
  <c r="C13" i="2"/>
  <c r="C15" i="2" l="1"/>
  <c r="C14" i="2"/>
  <c r="C12" i="2"/>
  <c r="C11" i="2" l="1"/>
  <c r="C10" i="2"/>
  <c r="C8" i="2"/>
  <c r="C40" i="3" l="1"/>
  <c r="C38" i="3" l="1"/>
  <c r="C27" i="1" l="1"/>
  <c r="C24" i="1" l="1"/>
  <c r="C30" i="3"/>
  <c r="C29" i="3" l="1"/>
  <c r="C28" i="3"/>
  <c r="C36" i="3"/>
  <c r="C16" i="1"/>
  <c r="C18" i="1"/>
  <c r="C26" i="1"/>
  <c r="C24" i="3" s="1"/>
  <c r="D18" i="1"/>
  <c r="D16" i="1"/>
  <c r="D15" i="1"/>
  <c r="D17" i="1"/>
  <c r="D27" i="1"/>
  <c r="A13" i="1"/>
  <c r="A13" i="3" s="1"/>
  <c r="C15" i="1"/>
  <c r="D39" i="3"/>
  <c r="D40" i="3"/>
  <c r="D31" i="3"/>
  <c r="D30" i="3"/>
  <c r="C21" i="1" l="1"/>
  <c r="C16" i="3"/>
  <c r="C22" i="1"/>
  <c r="C17" i="3"/>
  <c r="C23" i="1"/>
  <c r="C18" i="3"/>
  <c r="D29" i="3"/>
  <c r="D28" i="3"/>
  <c r="D36" i="3"/>
  <c r="D24" i="3"/>
  <c r="D26" i="1" l="1"/>
  <c r="D19" i="3"/>
  <c r="D24" i="1" l="1"/>
  <c r="D35" i="3" l="1"/>
  <c r="D19" i="1" s="1"/>
  <c r="D26" i="3"/>
  <c r="D34" i="3" l="1"/>
  <c r="D38" i="3" l="1"/>
  <c r="C25" i="3" l="1"/>
  <c r="C19" i="3" l="1"/>
  <c r="C25" i="1" l="1"/>
  <c r="C20" i="3" s="1"/>
  <c r="C19" i="1" l="1"/>
  <c r="C35" i="3"/>
  <c r="C34" i="3" l="1"/>
  <c r="D21" i="3" l="1"/>
  <c r="C23" i="3"/>
  <c r="C22" i="3" l="1"/>
  <c r="D23" i="3" l="1"/>
  <c r="D22" i="3"/>
  <c r="D17" i="3" l="1"/>
  <c r="D22" i="1" s="1"/>
  <c r="D16" i="3" l="1"/>
  <c r="D21" i="1" s="1"/>
  <c r="D20" i="3"/>
  <c r="D25" i="1" s="1"/>
  <c r="D18" i="3" l="1"/>
  <c r="D23" i="1" l="1"/>
  <c r="C16" i="2" l="1"/>
  <c r="D18" i="2" l="1"/>
  <c r="C9" i="2" l="1"/>
  <c r="C18" i="2" s="1"/>
</calcChain>
</file>

<file path=xl/sharedStrings.xml><?xml version="1.0" encoding="utf-8"?>
<sst xmlns="http://schemas.openxmlformats.org/spreadsheetml/2006/main" count="101" uniqueCount="71">
  <si>
    <t>УТВЕРЖДАЮ</t>
  </si>
  <si>
    <t>Главный врач</t>
  </si>
  <si>
    <t>Государственного учреждения</t>
  </si>
  <si>
    <t>здравоохранения</t>
  </si>
  <si>
    <t>"Полоцкая центральная</t>
  </si>
  <si>
    <t>городская больница"</t>
  </si>
  <si>
    <t>____________ А.В.Гудков</t>
  </si>
  <si>
    <t>ПРЕЙСКУРАНТ</t>
  </si>
  <si>
    <t>№  n/n</t>
  </si>
  <si>
    <t>Наименование исследований и специалистов врачей</t>
  </si>
  <si>
    <t>Граждане РБ (стоимость услуги, руб.)</t>
  </si>
  <si>
    <t>Граждане зарубежья (стоимость услуги, руб.)</t>
  </si>
  <si>
    <t>Общий анализ мочи</t>
  </si>
  <si>
    <t>Биохимический анализ крови</t>
  </si>
  <si>
    <t>Начальник планово-экономического отдела</t>
  </si>
  <si>
    <t>Л.Г.Щербицкая</t>
  </si>
  <si>
    <t>Ведущий экономист</t>
  </si>
  <si>
    <t>Н.В.Сазонова</t>
  </si>
  <si>
    <t>Консультация врача-акушера-гинеколога</t>
  </si>
  <si>
    <t>Мазок на флору</t>
  </si>
  <si>
    <t>Мазок на цитологию</t>
  </si>
  <si>
    <t>Бактериологический посев из цервикального канала на флору и чувствительность к АБ</t>
  </si>
  <si>
    <t>УЗИ органов малого таза</t>
  </si>
  <si>
    <t>набор гинекологический Юнона тип 4</t>
  </si>
  <si>
    <t>Общийлиз крови</t>
  </si>
  <si>
    <t>Коагулограмма</t>
  </si>
  <si>
    <t>Анализ на группу крови</t>
  </si>
  <si>
    <t>ЭКГ</t>
  </si>
  <si>
    <t>Койко-день пребывания в отделении</t>
  </si>
  <si>
    <r>
      <t xml:space="preserve">на  первичное обследование женщин с гинекологической целью, </t>
    </r>
    <r>
      <rPr>
        <sz val="12"/>
        <color theme="1"/>
        <rFont val="Times New Roman"/>
        <family val="1"/>
        <charset val="204"/>
      </rPr>
      <t>оказываемые по желанию  граждан  в ГОСУДАРСТВЕННОМ УЧРЕЖДЕНИИ ЗДРАВООХРАНЕНИЯ «ПОЛОЦКАЯ  ЦЕНТРАЛЬНАЯ  ГОРОДСКАЯ  БОЛЬНИЦА"</t>
    </r>
  </si>
  <si>
    <t>Электрокардиографическое исследование с дозированной физической нагрузкой (Велоэргометрия)</t>
  </si>
  <si>
    <t>Электрокардиографическое исследование с непрерывной суточной регистрацией электрокардиограммы в период свободной активности пациента (холтеровское мониторирование) стандартное</t>
  </si>
  <si>
    <t>Общий анализ крови</t>
  </si>
  <si>
    <t>Биохимический анализ</t>
  </si>
  <si>
    <t>Анализ крови коагулограмма</t>
  </si>
  <si>
    <t>Анализ крови на группу и RW-фактор</t>
  </si>
  <si>
    <t>Анализ крови на ВИЧ</t>
  </si>
  <si>
    <t>Анализ крови на вирус гепатита С ИФА-анти НСV</t>
  </si>
  <si>
    <t>Анализ крови на вирус гепатита В HBsAg</t>
  </si>
  <si>
    <t>УЗИ органы брюшной полости и почки (печень и желчный пузырь без определения функции, поджелудочная железа, селезенка, почки и надпочечники, кишечник без заполнения жидкостью)</t>
  </si>
  <si>
    <t>УЗИ вен нижних конечностей</t>
  </si>
  <si>
    <t>ФГДС (цитология, гистологи, тест)</t>
  </si>
  <si>
    <t>Консультация терапевта</t>
  </si>
  <si>
    <t>Консультация хирурга</t>
  </si>
  <si>
    <t>Консультация уролога</t>
  </si>
  <si>
    <t>Дополнительно для женщин</t>
  </si>
  <si>
    <t>УЗИ молочных желёз</t>
  </si>
  <si>
    <t>Осмотр гинеколога</t>
  </si>
  <si>
    <t>Дополнительно для мужчин старше 40 лет</t>
  </si>
  <si>
    <t>Анализ крови на ПСА</t>
  </si>
  <si>
    <t>Ректосимоколоноскопия</t>
  </si>
  <si>
    <t>Общее назначение</t>
  </si>
  <si>
    <t>Комфортная пала в отделении ОЧХ</t>
  </si>
  <si>
    <t>Пребывание  граждан в стационаре отделения чистой хирургии</t>
  </si>
  <si>
    <t>Граждане РБ, России и стран СНГ (стоимость услуги, руб.)</t>
  </si>
  <si>
    <t>Граждане дальнего  зарубежья (стоимость услуги, руб.)</t>
  </si>
  <si>
    <t>"___"____________2016г.</t>
  </si>
  <si>
    <r>
      <t xml:space="preserve">на  первичное обследование с хирургической целью, </t>
    </r>
    <r>
      <rPr>
        <sz val="12"/>
        <color theme="1"/>
        <rFont val="Times New Roman"/>
        <family val="1"/>
        <charset val="204"/>
      </rPr>
      <t xml:space="preserve">оказываемые </t>
    </r>
    <r>
      <rPr>
        <b/>
        <sz val="12"/>
        <color theme="1"/>
        <rFont val="Times New Roman"/>
        <family val="1"/>
        <charset val="204"/>
      </rPr>
      <t>по желанию граждан РБ, России и стран СНГ</t>
    </r>
    <r>
      <rPr>
        <sz val="12"/>
        <color theme="1"/>
        <rFont val="Times New Roman"/>
        <family val="1"/>
        <charset val="204"/>
      </rPr>
      <t xml:space="preserve"> (Армения,  Казахстан, Молдова, Украина, Кыргызстан, Узбекистан, Таджикистан,  Туркменистан) </t>
    </r>
    <r>
      <rPr>
        <b/>
        <sz val="12"/>
        <color theme="1"/>
        <rFont val="Times New Roman"/>
        <family val="1"/>
        <charset val="204"/>
      </rPr>
      <t>и дальнего зарубежья</t>
    </r>
    <r>
      <rPr>
        <sz val="12"/>
        <color theme="1"/>
        <rFont val="Times New Roman"/>
        <family val="1"/>
        <charset val="204"/>
      </rPr>
      <t xml:space="preserve">  в ГОСУДАРСТВЕННОМ УЧРЕЖДЕНИИ ЗДРАВООХРАНЕНИЯ «ПОЛОЦКАЯ  ЦЕНТРАЛЬНАЯ  ГОРОДСКАЯ  БОЛЬНИЦА"</t>
    </r>
  </si>
  <si>
    <t>Консультация врача - специалиста заведующего отделения</t>
  </si>
  <si>
    <t>Анализ крови на МНО</t>
  </si>
  <si>
    <t>Эхокардиография (М+В режим+допплер+цветное картирование)</t>
  </si>
  <si>
    <t>И.Л.Кандрацкая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</si>
  <si>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</si>
  <si>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</si>
  <si>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r>
      <t>Койко-день пребывания в отделении</t>
    </r>
    <r>
      <rPr>
        <b/>
        <sz val="12"/>
        <color theme="1"/>
        <rFont val="Times New Roman"/>
        <family val="1"/>
        <charset val="204"/>
      </rPr>
      <t xml:space="preserve"> 2 койко-дня</t>
    </r>
  </si>
  <si>
    <t xml:space="preserve"> по желанию  иностранных граждан без вида на жительство и лиц без гражданства без вида на жительство,    (стоимость услуги, руб.)</t>
  </si>
  <si>
    <t>Главный врач Государственного                                                                                                                                                                                                                                                                                  учреждения здравоохранения                                                                                                                                                                                                                                                                                               "Полоцкая центральная городская больница"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 П.В.Боровик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      "                         2026 года</t>
  </si>
  <si>
    <r>
      <t xml:space="preserve">на  первичное обследование в кардиологическом отделении для пацинтов кардиологической паталогией, </t>
    </r>
    <r>
      <rPr>
        <sz val="12"/>
        <color theme="1"/>
        <rFont val="Times New Roman"/>
        <family val="1"/>
        <charset val="204"/>
      </rPr>
      <t>оказываемое по желанию  иностранных граждан граждан  в Государственном учреждении здравоохранения "Полоцкая центральная городская больница"</t>
    </r>
  </si>
  <si>
    <t>с 03.02.2026г.</t>
  </si>
  <si>
    <t>росс.руб</t>
  </si>
  <si>
    <t>долл.США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</si>
</sst>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/>
    <xf numFmtId="0" fontId="3" fillId="0" borderId="0" xfId="0" quotePrefix="1" applyFont="1" applyFill="1" applyAlignment="1">
      <alignment horizontal="left"/>
    </xf>
    <xf numFmtId="0" fontId="5" fillId="0" borderId="0" xfId="0" applyFont="1" applyFill="1"/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0" fontId="4" fillId="0" borderId="5" xfId="0" applyFont="1" applyFill="1" applyBorder="1" applyAlignment="1"/>
    <xf numFmtId="0" fontId="4" fillId="0" borderId="13" xfId="0" applyFont="1" applyFill="1" applyBorder="1" applyAlignment="1"/>
    <xf numFmtId="0" fontId="4" fillId="0" borderId="5" xfId="0" applyFont="1" applyFill="1" applyBorder="1" applyAlignment="1">
      <alignment wrapText="1"/>
    </xf>
    <xf numFmtId="165" fontId="4" fillId="0" borderId="3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4" fillId="0" borderId="7" xfId="1" applyNumberFormat="1" applyFont="1" applyFill="1" applyBorder="1" applyAlignment="1">
      <alignment vertical="center"/>
    </xf>
    <xf numFmtId="165" fontId="4" fillId="0" borderId="6" xfId="1" applyNumberFormat="1" applyFont="1" applyFill="1" applyBorder="1" applyAlignment="1">
      <alignment vertical="center"/>
    </xf>
    <xf numFmtId="165" fontId="4" fillId="0" borderId="8" xfId="1" applyNumberFormat="1" applyFont="1" applyFill="1" applyBorder="1" applyAlignment="1">
      <alignment vertical="center"/>
    </xf>
    <xf numFmtId="165" fontId="4" fillId="0" borderId="14" xfId="1" applyNumberFormat="1" applyFont="1" applyFill="1" applyBorder="1" applyAlignment="1">
      <alignment vertical="center"/>
    </xf>
    <xf numFmtId="0" fontId="5" fillId="0" borderId="15" xfId="0" applyFont="1" applyFill="1" applyBorder="1" applyAlignment="1"/>
    <xf numFmtId="165" fontId="5" fillId="0" borderId="3" xfId="1" applyNumberFormat="1" applyFont="1" applyFill="1" applyBorder="1" applyAlignment="1">
      <alignment vertical="center"/>
    </xf>
    <xf numFmtId="165" fontId="5" fillId="0" borderId="16" xfId="1" applyNumberFormat="1" applyFont="1" applyFill="1" applyBorder="1" applyAlignment="1">
      <alignment vertical="center"/>
    </xf>
    <xf numFmtId="0" fontId="5" fillId="0" borderId="5" xfId="0" applyFont="1" applyFill="1" applyBorder="1" applyAlignment="1"/>
    <xf numFmtId="165" fontId="5" fillId="0" borderId="7" xfId="1" applyNumberFormat="1" applyFont="1" applyFill="1" applyBorder="1" applyAlignment="1">
      <alignment vertical="center"/>
    </xf>
    <xf numFmtId="165" fontId="5" fillId="0" borderId="6" xfId="1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wrapText="1"/>
    </xf>
    <xf numFmtId="0" fontId="5" fillId="0" borderId="24" xfId="0" applyFont="1" applyFill="1" applyBorder="1" applyAlignment="1">
      <alignment horizontal="center" vertical="center"/>
    </xf>
    <xf numFmtId="0" fontId="5" fillId="0" borderId="18" xfId="0" applyFont="1" applyFill="1" applyBorder="1" applyAlignment="1"/>
    <xf numFmtId="165" fontId="5" fillId="0" borderId="19" xfId="1" applyNumberFormat="1" applyFont="1" applyFill="1" applyBorder="1" applyAlignment="1">
      <alignment vertical="center"/>
    </xf>
    <xf numFmtId="165" fontId="5" fillId="0" borderId="20" xfId="1" applyNumberFormat="1" applyFont="1" applyFill="1" applyBorder="1" applyAlignment="1">
      <alignment vertical="center"/>
    </xf>
    <xf numFmtId="0" fontId="5" fillId="0" borderId="25" xfId="0" applyFont="1" applyFill="1" applyBorder="1" applyAlignment="1"/>
    <xf numFmtId="165" fontId="5" fillId="0" borderId="26" xfId="1" applyNumberFormat="1" applyFont="1" applyFill="1" applyBorder="1" applyAlignment="1">
      <alignment vertical="center"/>
    </xf>
    <xf numFmtId="165" fontId="5" fillId="0" borderId="27" xfId="1" applyNumberFormat="1" applyFont="1" applyFill="1" applyBorder="1" applyAlignment="1">
      <alignment vertical="center"/>
    </xf>
    <xf numFmtId="0" fontId="5" fillId="0" borderId="13" xfId="0" applyFont="1" applyFill="1" applyBorder="1" applyAlignment="1"/>
    <xf numFmtId="165" fontId="5" fillId="0" borderId="14" xfId="1" applyNumberFormat="1" applyFont="1" applyFill="1" applyBorder="1" applyAlignment="1">
      <alignment vertical="center"/>
    </xf>
    <xf numFmtId="0" fontId="5" fillId="0" borderId="28" xfId="0" applyFont="1" applyFill="1" applyBorder="1" applyAlignment="1"/>
    <xf numFmtId="165" fontId="5" fillId="0" borderId="30" xfId="1" applyNumberFormat="1" applyFont="1" applyFill="1" applyBorder="1" applyAlignment="1">
      <alignment vertical="center"/>
    </xf>
    <xf numFmtId="165" fontId="5" fillId="0" borderId="0" xfId="0" applyNumberFormat="1" applyFont="1" applyFill="1"/>
    <xf numFmtId="165" fontId="5" fillId="0" borderId="29" xfId="1" applyNumberFormat="1" applyFont="1" applyFill="1" applyBorder="1" applyAlignment="1">
      <alignment vertical="center"/>
    </xf>
    <xf numFmtId="165" fontId="5" fillId="0" borderId="8" xfId="1" applyNumberFormat="1" applyFont="1" applyFill="1" applyBorder="1" applyAlignment="1">
      <alignment vertical="center"/>
    </xf>
    <xf numFmtId="0" fontId="7" fillId="0" borderId="0" xfId="0" applyFont="1"/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wrapText="1"/>
    </xf>
    <xf numFmtId="2" fontId="5" fillId="0" borderId="7" xfId="0" applyNumberFormat="1" applyFont="1" applyFill="1" applyBorder="1" applyAlignment="1">
      <alignment horizontal="center" vertical="center" wrapText="1"/>
    </xf>
    <xf numFmtId="164" fontId="5" fillId="0" borderId="7" xfId="1" applyFont="1" applyFill="1" applyBorder="1" applyAlignment="1">
      <alignment vertical="center"/>
    </xf>
    <xf numFmtId="0" fontId="5" fillId="0" borderId="7" xfId="0" applyFont="1" applyFill="1" applyBorder="1" applyAlignment="1"/>
    <xf numFmtId="2" fontId="5" fillId="0" borderId="7" xfId="0" applyNumberFormat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vertical="center"/>
    </xf>
    <xf numFmtId="4" fontId="5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/>
    <xf numFmtId="2" fontId="4" fillId="0" borderId="7" xfId="0" applyNumberFormat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vertical="center"/>
    </xf>
    <xf numFmtId="166" fontId="3" fillId="0" borderId="0" xfId="0" applyNumberFormat="1" applyFont="1" applyAlignment="1"/>
    <xf numFmtId="0" fontId="8" fillId="0" borderId="0" xfId="0" applyFont="1"/>
    <xf numFmtId="166" fontId="3" fillId="0" borderId="0" xfId="0" applyNumberFormat="1" applyFont="1" applyAlignment="1">
      <alignment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43" fontId="5" fillId="0" borderId="0" xfId="0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0;&#1054;&#1053;&#1057;&#1059;&#1051;&#1068;&#1058;&#1040;&#1062;&#1048;&#1048;%20&#1042;&#1056;&#1040;&#1063;&#1045;&#1049;/&#1050;&#1086;&#1085;&#1089;&#1091;&#1083;&#1100;&#1090;&#1072;&#1094;&#1080;&#1103;%20&#1079;&#1072;&#1074;&#1077;&#1076;&#1091;&#1102;&#1097;&#1080;&#1093;%20&#1086;&#1090;&#1076;&#1077;&#1083;&#1077;&#1085;&#1080;&#1103;&#1084;&#1080;/&#1050;&#1086;&#1085;&#1089;&#1091;&#1083;&#1100;&#1090;&#1072;&#1094;&#1080;&#1103;%20&#1079;&#1072;&#1074;&#1077;&#1076;&#1091;&#1102;&#1097;&#1080;&#1093;%20&#1086;&#1090;&#1076;&#1077;&#1083;&#1077;&#1085;&#1080;&#1103;&#1084;&#108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6%20&#1075;&#1086;&#1076;/&#1055;&#1051;&#1040;&#1058;&#1053;&#1067;&#1045;%20&#1059;&#1057;&#1051;&#1059;&#1043;&#1048;%203%20-%20&#1075;&#1086;%20&#1082;&#1074;&#1072;&#1088;&#1090;&#1072;&#1083;&#1072;/&#1051;&#1040;&#1041;&#1054;&#1056;&#1040;&#1058;&#1054;&#1056;&#1053;&#1040;&#1071;%20&#1044;&#1048;&#1040;&#1043;&#1053;&#1054;&#1057;&#1058;&#1048;&#1050;&#1040;/&#1054;&#1073;&#1097;&#1080;&#1081;%20&#1087;&#1088;&#1077;&#1081;&#1089;&#1082;&#1091;&#1088;&#1072;&#1085;&#109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6%20&#1075;&#1086;&#1076;/&#1048;&#1085;&#1086;&#1089;&#1090;&#1088;.&#1075;&#1088;&#1072;&#1078;&#1076;&#1072;&#1085;&#1077;%203-&#1075;&#1086;%20&#1082;&#1074;&#1072;&#1088;&#1090;&#1072;&#1083;&#1072;/&#1051;&#1040;&#1041;&#1054;&#1056;&#1040;&#1058;&#1054;&#1056;&#1053;&#1040;&#1071;%20&#1044;&#1048;&#1040;&#1043;&#1053;&#1054;&#1057;&#1058;&#1048;&#1050;&#1040;/&#1054;&#1073;&#1097;&#1080;&#1081;%20&#1087;&#1088;&#1077;&#1081;&#1089;&#1082;&#1091;&#1088;&#1072;&#1085;&#1090;&#1087;&#1086;%20&#1083;&#1072;&#1073;&#1086;&#1088;&#1072;&#1090;&#1086;&#1088;&#1080;&#1080;%20&#1076;&#1083;&#1103;%20&#1080;&#1085;&#1086;&#1089;&#1090;&#1088;&#1072;&#1085;&#1094;&#1077;&#107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7%20&#1075;&#1086;&#1076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7%20&#1075;&#1086;&#1076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72;&#1085;&#1072;&#1083;&#1080;&#1079;&#109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7%20&#1075;&#1086;&#1076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77;&#1086;&#1085;&#1072;&#1088;&#1077;.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5;&#1056;&#1045;&#1041;&#1067;&#1042;&#1040;&#1053;&#1048;&#1045;%20&#1048;&#1053;&#1054;&#1057;&#1058;&#1056;&#1040;&#1053;&#1053;&#1067;&#1061;%20&#1043;&#1056;&#1040;&#1046;&#1044;&#1040;&#1053;/&#1055;&#1088;&#1077;&#1073;&#1099;&#1074;&#1072;&#1085;&#1080;&#1103;%20&#1074;%20&#1089;&#1090;&#1072;&#1094;&#1080;&#1086;&#1085;&#1072;&#1088;&#1077;%20&#1076;&#1083;&#1103;%20&#1080;&#1085;&#1086;&#1089;&#1090;&#1088;&#1072;&#1085;&#1094;&#1077;&#1074;/&#1055;&#1088;&#1077;&#1073;&#1099;&#1074;&#1072;&#1085;&#1080;&#1077;%20&#1074;%20&#1089;&#1090;&#1072;&#1094;&#1080;&#1086;&#1085;&#1072;&#1088;&#1077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72;&#1085;&#1072;&#1083;&#1080;&#1079;&#1099;%20&#1076;&#1083;&#1103;%20&#1080;&#1085;&#1086;&#1089;&#1090;&#1088;&#1072;&#1085;&#1085;&#1099;&#1093;%20&#1075;&#1088;&#1072;&#1078;&#1076;&#1072;&#1085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72;&#1085;&#1072;&#1083;&#1080;&#1079;&#1099;%20&#1076;&#1083;&#1103;%20&#1080;&#1085;&#1086;&#1089;&#1090;&#1088;&#1072;&#1085;&#1085;&#1099;&#1093;%20&#1075;&#1088;&#1072;&#1078;&#1076;&#1072;&#1085;%202%20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%20&#1050;&#1042;&#1054;/&#1050;&#1086;&#1078;&#1085;&#1086;-&#1074;&#1077;&#1085;&#1077;&#1088;&#1086;&#1083;&#1086;&#1075;&#1080;&#1095;&#1077;&#1089;&#1082;&#1080;&#1077;%20&#1080;&#1089;&#1089;&#1083;&#1077;&#1076;&#1086;&#1074;&#1072;&#1085;&#1080;&#1103;%20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%20&#1050;&#1042;&#1054;/&#1050;&#1086;&#1078;&#1085;&#1086;-&#1074;&#1077;&#1085;&#1077;&#1088;&#1086;&#1083;&#1086;&#1075;&#1080;&#1095;&#1077;&#1089;&#1082;&#1080;&#1077;%20&#1080;&#1089;&#1089;&#1083;&#1077;&#1076;&#1086;&#1074;&#1072;&#1085;&#1080;&#1103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7;&#1083;&#1077;&#1082;&#1089;%20&#1086;&#1073;&#1089;&#1083;&#1077;&#1076;&#1086;&#1074;&#1072;&#1085;&#1080;&#1103;%20&#1075;&#1080;&#1085;&#1077;&#1082;&#1086;&#1083;&#1086;&#1075;&#1080;&#1095;&#1077;&#1089;&#1082;&#1086;&#1077;%20&#1086;&#1090;&#1076;&#1077;&#1083;&#1077;&#1085;&#1080;&#1077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60;&#1059;&#1053;&#1050;&#1062;&#1048;&#1054;&#1053;&#1040;&#1051;&#1068;&#1053;&#1040;&#1071;%20&#1044;&#1048;&#1040;&#1043;&#1053;&#1054;&#1057;&#1058;&#1048;&#1050;&#1040;/&#1059;&#1047;&#1048;,&#1056;&#1077;&#1085;&#1075;&#1077;&#1085;%20&#1076;&#1083;&#1103;%20&#1080;&#1085;&#1086;&#1089;&#1090;&#1088;&#1072;&#1085;&#1094;&#1077;&#1074;/&#1059;&#1047;&#1048;,%20&#1088;&#1077;&#1085;&#1090;&#1075;&#1077;&#1085;%202014/&#1055;&#1088;&#1077;&#1081;&#1089;&#1082;&#1091;&#1088;&#1072;&#1085;&#1090;&#1099;%20&#1059;&#1047;&#1048;%20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60;&#1059;&#1053;&#1050;&#1062;&#1048;&#1054;&#1053;&#1040;&#1051;&#1068;&#1053;&#1040;&#1071;%20&#1044;&#1048;&#1040;&#1043;&#1053;&#1054;&#1057;&#1058;&#1048;&#1050;&#1040;/&#1059;&#1047;&#1048;,&#1056;&#1077;&#1085;&#1075;&#1077;&#1085;%20&#1076;&#1083;&#1103;%20&#1080;&#1085;&#1086;&#1089;&#1090;&#1088;&#1072;&#1085;&#1094;&#1077;&#1074;/&#1041;&#1083;&#1086;&#1082;&#1080;%20&#1087;&#1086;%20&#1059;&#1047;&#1048;/&#1059;&#1047;&#1048;%20&#1073;&#1083;&#1086;&#1082;&#1080;%20&#1076;&#1083;&#1103;%20&#1080;&#1085;&#1086;&#1089;&#1090;&#1088;&#1072;&#1085;&#1085;&#1099;&#1093;%20&#1075;&#1088;&#1072;&#1078;&#1076;&#1072;&#1085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7%20&#1075;&#1086;&#1076;/&#1050;&#1054;&#1053;&#1057;&#1059;&#1051;&#1068;&#1058;&#1040;&#1062;&#1048;&#1048;%20&#1042;&#1056;&#1040;&#1063;&#1045;&#1049;/&#1050;&#1086;&#1085;&#1089;&#1091;&#1083;&#1100;&#1090;&#1072;&#1094;&#1080;&#1103;%20&#1074;&#1088;&#1072;&#1095;&#1077;&#1081;/&#1055;&#1088;&#1077;&#1081;&#1089;&#1082;&#1091;&#1088;&#1072;&#1085;&#109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0;&#1054;&#1053;&#1057;&#1059;&#1051;&#1068;&#1058;&#1040;&#1062;&#1048;&#1048;%20&#1042;&#1056;&#1040;&#1063;&#1045;&#1049;/&#1050;&#1086;&#1085;&#1089;&#1091;&#1083;&#1100;&#1090;&#1072;&#1094;&#1080;&#1103;%20&#1074;&#1088;&#1072;&#1095;&#1072;/&#1055;&#1088;&#1077;&#1081;&#1089;&#1082;&#1091;&#1088;&#1072;&#1085;&#1090;%20&#1087;&#1086;%20&#1082;&#1086;&#1085;&#1089;&#1091;&#1083;&#1100;&#1090;&#1072;&#1094;&#1080;&#1080;%20&#1076;&#1083;&#1103;%20&#1080;&#1085;&#1086;&#1089;&#1090;&#1088;.%20&#1075;&#1088;&#1072;&#1078;&#1076;&#1072;&#1085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90;&#1085;&#1099;&#1077;/&#1055;&#1051;&#1040;&#1058;&#1053;&#1067;&#1045;%20&#1059;&#1057;&#1051;&#1059;&#1043;&#1048;%201%20-%20&#1075;&#1086;%20&#1082;&#1074;&#1072;&#1088;&#1090;&#1072;&#1083;&#1072;/&#1050;&#1054;&#1053;&#1057;&#1059;&#1051;&#1068;&#1058;&#1040;&#1062;&#1048;&#1048;%20&#1042;&#1056;&#1040;&#1063;&#1045;&#1049;/&#1050;&#1086;&#1085;&#1089;&#1091;&#1083;&#1100;&#1090;&#1072;&#1094;&#1080;&#1103;%20&#1074;&#1088;&#1072;&#1095;&#1077;&#1081;/&#1050;&#1086;&#1085;&#1089;&#1091;&#1083;&#1100;&#1090;&#1072;&#1094;&#1080;&#1103;%20&#1091;&#1088;&#1086;&#1083;&#1086;&#1075;&#1072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50;&#1054;&#1053;&#1057;&#1059;&#1051;&#1068;&#1058;&#1040;&#1062;&#1048;&#1048;%20&#1042;&#1056;&#1040;&#1063;&#1045;&#1049;/&#1050;&#1086;&#1085;&#1089;&#1091;&#1083;&#1100;&#1090;&#1072;&#1094;&#1080;&#1103;%20&#1074;&#1088;&#1072;&#1095;&#1077;&#1081;/&#1050;&#1086;&#1085;&#1089;&#1091;&#1083;&#1100;&#1090;&#1072;&#1094;&#1080;&#1103;%20&#1091;&#1088;&#1086;&#1083;&#1086;&#1075;&#1072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90;&#1085;&#1099;&#1077;/&#1055;&#1051;&#1040;&#1058;&#1053;&#1067;&#1045;%20&#1059;&#1057;&#1051;&#1059;&#1043;&#1048;%201%20-%20&#1075;&#1086;%20&#1082;&#1074;&#1072;&#1088;&#1090;&#1072;&#1083;&#1072;/&#1040;&#1050;&#1059;&#1064;&#1045;&#1056;&#1057;&#1058;&#1042;&#1054;%20&#1080;%20&#1043;&#1045;&#1053;&#1048;&#1050;&#1054;&#1051;&#1054;&#1043;&#1048;&#1071;/&#1050;&#1086;&#1085;&#1089;&#1091;&#1083;&#1100;&#1090;&#1072;&#1094;&#1080;&#1103;%20&#1074;&#1088;&#1072;&#1095;&#1072;-&#1072;&#1082;&#1091;&#1096;&#1077;&#1088;&#1072;-&#1075;&#1080;&#1085;&#1077;&#1082;&#1086;&#1083;&#1086;&#1075;&#107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6%20&#1075;&#1086;&#1076;/&#1055;&#1051;&#1040;&#1058;&#1053;&#1067;&#1045;%20&#1059;&#1057;&#1051;&#1059;&#1043;&#1048;%203%20-%20&#1075;&#1086;%20&#1082;&#1074;&#1072;&#1088;&#1090;&#1072;&#1083;&#1072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/&#1050;&#1086;&#1078;&#1085;&#1086;-&#1074;&#1077;&#1085;&#1077;&#1088;&#1086;&#1083;&#1086;&#1075;&#1080;&#1095;&#1077;&#1089;&#1082;&#1080;&#1077;%20&#1080;&#1089;&#1089;&#1083;&#1077;&#1076;&#1086;&#1074;&#1072;&#1085;&#1080;&#1103;%20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60;&#1059;&#1053;&#1050;&#1062;&#1048;&#1054;&#1053;&#1040;&#1051;&#1068;&#1053;&#1040;&#1071;%20&#1044;&#1048;&#1040;&#1043;&#1053;&#1054;&#1057;&#1058;&#1048;&#1050;&#1040;/&#1069;&#1053;&#1044;&#1054;&#1057;&#1050;&#1054;&#1055;&#1048;&#1071;/&#1069;&#1085;&#1076;&#1086;&#1089;&#1082;&#1086;&#1087;&#1080;&#1095;&#1077;&#1089;&#1082;&#1072;&#1103;%20&#1076;&#1080;&#1072;&#1075;&#1085;&#1086;&#1089;&#1090;&#1080;&#1082;&#1072;/&#1055;&#1088;&#1077;&#1081;&#1089;&#1082;&#1091;&#1088;&#1072;&#1085;&#1090;&#1099;%20&#1073;&#1083;&#1086;&#1082;&#1080;%20&#1087;&#1086;%20&#1101;&#1085;&#1076;&#1086;&#1089;&#1082;&#1086;&#1087;&#1080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%202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42;&#1045;&#1051;&#1054;&#1052;&#1045;&#1058;&#1056;&#1048;&#1071;/&#1042;&#1077;&#1083;&#1086;&#1101;&#1088;&#1075;&#1086;&#1084;&#1077;&#1090;&#1088;&#1080;&#110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40;&#1050;&#1059;&#1064;&#1045;&#1056;&#1057;&#1058;&#1042;&#1054;%20&#1080;%20&#1043;&#1048;&#1053;&#1045;&#1050;&#1054;&#1051;&#1054;&#1043;&#1048;&#1071;/&#1050;&#1086;&#1085;&#1089;&#1091;&#1083;&#1100;&#1090;&#1072;&#1094;&#1080;&#1103;%20&#1074;&#1088;&#1072;&#1095;&#1072;-&#1072;&#1082;&#1091;&#1096;&#1077;&#1088;&#1072;-&#1075;&#1080;&#1085;&#1077;&#1082;&#1086;&#1083;&#1086;&#1075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90;&#1085;&#1099;&#1077;/&#1055;&#1051;&#1040;&#1058;&#1053;&#1067;&#1045;%20&#1059;&#1057;&#1051;&#1059;&#1043;&#1048;%201%20-%20&#1075;&#1086;%20&#1082;&#1074;&#1072;&#1088;&#1090;&#1072;&#1083;&#1072;/&#1040;&#1050;&#1059;&#1064;&#1045;&#1056;&#1057;&#1058;&#1042;&#1054;%20&#1080;%20&#1043;&#1045;&#1053;&#1048;&#1050;&#1054;&#1051;&#1054;&#1043;&#1048;&#1071;/&#1043;&#1080;&#1085;&#1077;&#1082;&#1086;&#1083;&#1086;&#1075;&#1080;&#1095;&#1077;&#1089;&#1082;&#1080;&#1077;%20&#1084;&#1072;&#1085;&#1080;&#1087;&#1091;&#1083;&#1103;&#1094;&#1080;&#1080;/&#1043;&#1080;&#1085;&#1077;&#1082;&#1086;&#1083;&#1086;&#1075;&#1080;&#1095;&#1077;&#1089;&#1082;&#1080;&#1077;%20&#1084;&#1072;&#1085;&#1080;&#1087;&#1091;&#1083;&#1103;&#1094;&#1080;&#1080;%20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40;&#1050;&#1059;&#1064;&#1045;&#1056;&#1057;&#1058;&#1042;&#1054;%20&#1080;%20%20&#1043;&#1045;&#1053;&#1048;&#1050;&#1054;&#1051;&#1054;&#1043;&#1048;&#1071;/&#1043;&#1080;&#1085;&#1077;&#1082;&#1086;&#1083;&#1086;&#1075;&#1080;&#1095;&#1077;&#1089;&#1082;&#1080;&#1077;%20&#1084;&#1072;&#1085;&#1080;&#1087;&#1091;&#1083;&#1103;&#1094;&#1080;&#1080;/&#1043;&#1080;&#1085;&#1077;&#1082;&#1086;&#1083;&#1086;&#1075;&#1080;&#1095;&#1077;&#1089;&#1082;&#1080;&#1077;%20&#1084;&#1072;&#1085;&#1080;&#1087;&#1091;&#1083;&#1103;&#1094;&#1080;&#1080;%20&#1076;&#1083;&#1103;%20&#1080;&#1085;&#1086;&#1089;&#1090;&#1088;&#1072;&#1085;&#1085;&#1099;&#1093;%20&#1075;&#1088;&#1072;&#1078;&#1076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7">
          <cell r="D17">
            <v>14.8155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лаборатория"/>
      <sheetName val="Прейскурант лаборатория допол."/>
    </sheetNames>
    <sheetDataSet>
      <sheetData sheetId="0">
        <row r="16">
          <cell r="D16">
            <v>0.02</v>
          </cell>
        </row>
        <row r="162">
          <cell r="D162">
            <v>2.0099999999999998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лаборатория"/>
      <sheetName val="Лаборатоия дополнительно"/>
    </sheetNames>
    <sheetDataSet>
      <sheetData sheetId="0">
        <row r="162">
          <cell r="D162">
            <v>3.95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чёрно-белое"/>
      <sheetName val="УЗИ ГП"/>
      <sheetName val="УЗИ ОД"/>
      <sheetName val="ЭКГ на дому"/>
      <sheetName val="Рентген общий"/>
      <sheetName val="Рентген ДП"/>
      <sheetName val="Рентген ГП "/>
    </sheetNames>
    <sheetDataSet>
      <sheetData sheetId="0">
        <row r="83">
          <cell r="F83">
            <v>12.120000000000001</v>
          </cell>
        </row>
        <row r="116">
          <cell r="F116">
            <v>13.230600000000001</v>
          </cell>
        </row>
      </sheetData>
      <sheetData sheetId="1">
        <row r="169">
          <cell r="F169">
            <v>3.1974</v>
          </cell>
        </row>
      </sheetData>
      <sheetData sheetId="2">
        <row r="108">
          <cell r="F108">
            <v>20.746000000000002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Спермограмма №55 и стакан"/>
      <sheetName val="Группа крови №56"/>
      <sheetName val="Биохимия"/>
      <sheetName val="Биохимия Ксты"/>
      <sheetName val="Кальций"/>
      <sheetName val="ДП ротавирус"/>
      <sheetName val="ДП лямблии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Расчёт панелей"/>
    </sheetNames>
    <sheetDataSet>
      <sheetData sheetId="0"/>
      <sheetData sheetId="1"/>
      <sheetData sheetId="2">
        <row r="18">
          <cell r="D18">
            <v>0.19</v>
          </cell>
        </row>
      </sheetData>
      <sheetData sheetId="3">
        <row r="12">
          <cell r="A12" t="str">
            <v>по желанию граждан РБ, России и стран СНГ в Государственном учреждении здравоохранения «Полоцкая центральная городская больница» на платной основе</v>
          </cell>
        </row>
      </sheetData>
      <sheetData sheetId="4">
        <row r="16">
          <cell r="C16">
            <v>0.14000000000000001</v>
          </cell>
        </row>
      </sheetData>
      <sheetData sheetId="5">
        <row r="12">
          <cell r="A12" t="str">
            <v>по желанию граждан РБ, России и стран СНГ в Государственном учреждении здравоохранения «Полоцкая центральная городская больница» на платной основе</v>
          </cell>
        </row>
      </sheetData>
      <sheetData sheetId="6"/>
      <sheetData sheetId="7">
        <row r="18">
          <cell r="C18">
            <v>0.38</v>
          </cell>
        </row>
      </sheetData>
      <sheetData sheetId="8"/>
      <sheetData sheetId="9"/>
      <sheetData sheetId="10"/>
      <sheetData sheetId="11">
        <row r="11">
          <cell r="A11" t="str">
            <v>по желанию граждан РБ, России и стран СНГ в Государственном учреждении здравоохранения «Полоцкая центральная городская больница» на платной основе</v>
          </cell>
        </row>
        <row r="20">
          <cell r="E20">
            <v>6.1053999999999995</v>
          </cell>
        </row>
      </sheetData>
      <sheetData sheetId="12">
        <row r="28">
          <cell r="E28">
            <v>9.5696000000000012</v>
          </cell>
        </row>
      </sheetData>
      <sheetData sheetId="13">
        <row r="26">
          <cell r="E26">
            <v>1.1794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2">
          <cell r="C22">
            <v>16.204306072300021</v>
          </cell>
        </row>
        <row r="24">
          <cell r="C24">
            <v>20.953820198538839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0">
          <cell r="C20">
            <v>25.411734560536985</v>
          </cell>
        </row>
        <row r="28">
          <cell r="C28">
            <v>35.135014880523315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57"/>
      <sheetName val="Гемотологический №80"/>
      <sheetName val="№ 53 Анализ мочи"/>
      <sheetName val="Анализ крови №54"/>
      <sheetName val="Спермограмма №55"/>
      <sheetName val="Группа крови №56"/>
      <sheetName val="Биохимия"/>
      <sheetName val="Биохимия Ксты"/>
      <sheetName val="Кальций"/>
      <sheetName val="ДП ротавирус"/>
      <sheetName val="ДП лямблии"/>
      <sheetName val="ДП панель 4"/>
      <sheetName val="Панель В"/>
    </sheetNames>
    <sheetDataSet>
      <sheetData sheetId="0"/>
      <sheetData sheetId="1"/>
      <sheetData sheetId="2">
        <row r="23">
          <cell r="E23">
            <v>5.7273117711288828</v>
          </cell>
        </row>
      </sheetData>
      <sheetData sheetId="3">
        <row r="26">
          <cell r="E26">
            <v>13.098129172838121</v>
          </cell>
        </row>
      </sheetData>
      <sheetData sheetId="4"/>
      <sheetData sheetId="5">
        <row r="21">
          <cell r="E21">
            <v>10.352935427702434</v>
          </cell>
        </row>
      </sheetData>
      <sheetData sheetId="6">
        <row r="29">
          <cell r="E29">
            <v>17.73350240889912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48 околоплодные воды"/>
      <sheetName val="№49 кал "/>
      <sheetName val="№50 кал"/>
      <sheetName val="№51 мокрота"/>
      <sheetName val="№52 биохимия"/>
      <sheetName val="№57 по Ничепоренко"/>
      <sheetName val="№104 типовая проба"/>
      <sheetName val="№105 фосфазы"/>
      <sheetName val="№108 гемостаза"/>
      <sheetName val="№109 белковых фракций"/>
      <sheetName val="№111 Реберга"/>
      <sheetName val="№119 кальц."/>
      <sheetName val="№120"/>
      <sheetName val="№121 мочевины"/>
      <sheetName val="№122 кардиоферменты"/>
      <sheetName val="№123 ВИ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5">
          <cell r="F25">
            <v>72600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цефалит"/>
      <sheetName val="Лайма-бест"/>
      <sheetName val="Лайма-бест ,инцефалит"/>
      <sheetName val="АТ Туб.сумм."/>
      <sheetName val="пневмония мико"/>
      <sheetName val="пневмония хламид."/>
      <sheetName val="ИФА-ВИЧ"/>
      <sheetName val="Лайма-бест М"/>
    </sheetNames>
    <sheetDataSet>
      <sheetData sheetId="0"/>
      <sheetData sheetId="1"/>
      <sheetData sheetId="2"/>
      <sheetData sheetId="3"/>
      <sheetData sheetId="4"/>
      <sheetData sheetId="5"/>
      <sheetData sheetId="6">
        <row r="26">
          <cell r="E26">
            <v>6.3739330445826354</v>
          </cell>
        </row>
      </sheetData>
      <sheetData sheetId="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елико-Бест "/>
      <sheetName val="IgE"/>
      <sheetName val="хелико-бест+IgE"/>
      <sheetName val="хламидии ИФА lgG "/>
      <sheetName val="хламидии ИФА lgA "/>
      <sheetName val="Хламидии ИФА lgG и lgA"/>
      <sheetName val="Герпес ВПГ lgM"/>
      <sheetName val="НBsAg"/>
      <sheetName val="ИФА-НСV"/>
      <sheetName val="ИФА-НСV +HBsAg"/>
      <sheetName val="ИФА-Токсо"/>
      <sheetName val="Чесот.клещ "/>
      <sheetName val="DEMO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E25">
            <v>1.5625496580047997</v>
          </cell>
        </row>
        <row r="26">
          <cell r="E26">
            <v>7.8105367679572222</v>
          </cell>
        </row>
      </sheetData>
      <sheetData sheetId="8">
        <row r="25">
          <cell r="E25">
            <v>1.5625496580047997</v>
          </cell>
        </row>
        <row r="26">
          <cell r="E26">
            <v>7.2005367679572219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инекологическое отделение"/>
    </sheetNames>
    <sheetDataSet>
      <sheetData sheetId="0">
        <row r="20">
          <cell r="C20">
            <v>270.24951191776938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Рентген"/>
      <sheetName val="УЗИ чёрно-белое"/>
      <sheetName val="УЗИ ГП"/>
      <sheetName val="УЗИ ОД"/>
    </sheetNames>
    <sheetDataSet>
      <sheetData sheetId="0">
        <row r="45">
          <cell r="E45">
            <v>91900</v>
          </cell>
        </row>
        <row r="83">
          <cell r="F83">
            <v>177100</v>
          </cell>
        </row>
        <row r="116">
          <cell r="F116">
            <v>195900</v>
          </cell>
        </row>
      </sheetData>
      <sheetData sheetId="1"/>
      <sheetData sheetId="2">
        <row r="58">
          <cell r="D58">
            <v>89300</v>
          </cell>
        </row>
        <row r="169">
          <cell r="F169">
            <v>58500</v>
          </cell>
        </row>
      </sheetData>
      <sheetData sheetId="3">
        <row r="17">
          <cell r="D17">
            <v>67700</v>
          </cell>
        </row>
      </sheetData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мочеполовая"/>
      <sheetName val="Прейскурант "/>
      <sheetName val="Рентген"/>
      <sheetName val="Печ., жел.пуз., лим.узлы"/>
      <sheetName val="Почки и  лим.узлы"/>
      <sheetName val="Предст.железа  и  лим.узлы "/>
      <sheetName val="Щитов.железа  и  лим.узлы  "/>
      <sheetName val="Молочные.железа  и  лим.узлы   "/>
      <sheetName val="Мочевой пузырь "/>
      <sheetName val="Матка и придатки тр."/>
      <sheetName val="Матка и придатки транс."/>
      <sheetName val="Плод до 11 нед."/>
      <sheetName val="Плод с 11 до 14 нед."/>
      <sheetName val="Плод 2-3 треместр доп. скан."/>
      <sheetName val="УЗД глубоких и поверхностных"/>
      <sheetName val="УЗД брахиоцефальных вен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0">
          <cell r="G20">
            <v>334400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4">
          <cell r="D14">
            <v>7.1338000000000008</v>
          </cell>
        </row>
        <row r="17">
          <cell r="D17">
            <v>7.4412000000000003</v>
          </cell>
        </row>
        <row r="18">
          <cell r="D18">
            <v>8.3634000000000004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7">
          <cell r="D17">
            <v>11.196993672099032</v>
          </cell>
        </row>
        <row r="18">
          <cell r="D18">
            <v>12.934797311567639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олог"/>
      <sheetName val="Медикаменты"/>
    </sheetNames>
    <sheetDataSet>
      <sheetData sheetId="0" refreshError="1">
        <row r="15">
          <cell r="F15">
            <v>100400</v>
          </cell>
        </row>
      </sheetData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олог"/>
      <sheetName val="Медикаменты"/>
    </sheetNames>
    <sheetDataSet>
      <sheetData sheetId="0">
        <row r="16">
          <cell r="F16">
            <v>138200</v>
          </cell>
        </row>
      </sheetData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ушер-гинеколог"/>
    </sheetNames>
    <sheetDataSet>
      <sheetData sheetId="0" refreshError="1">
        <row r="20">
          <cell r="F20">
            <v>92500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О урео. и мико. жен."/>
      <sheetName val="КВО урео. и мико. муж."/>
      <sheetName val="КВО хламидии у муж."/>
      <sheetName val="КВО хламидии у жен."/>
      <sheetName val="КВО уреа  муж."/>
      <sheetName val="КВО уреа  муж. тест"/>
      <sheetName val="КВО уреа у жен"/>
      <sheetName val="КВО мико у муж"/>
      <sheetName val="КВО мико у жен"/>
      <sheetName val="КВО гонорея и трихомон у муж"/>
      <sheetName val="КВО гонорея и трихомоноз у жен"/>
      <sheetName val="КВО неполное аноним у муж"/>
      <sheetName val="КВО неполное аноним у жен."/>
      <sheetName val="Бактерископическое ислед. у муж"/>
      <sheetName val="Бактерископич. исслед. у жен"/>
      <sheetName val="КВО ИППП ж"/>
      <sheetName val="КВО ИППП ж 2"/>
      <sheetName val="КВО ИППП ж 3"/>
      <sheetName val="КВО ИППП ж 4"/>
      <sheetName val="КВО ИППП ж 5"/>
      <sheetName val="КВО ИППП м"/>
      <sheetName val="КВО ИППП м 2"/>
      <sheetName val="КВО ИППП м 3"/>
      <sheetName val="ПУСТОЙ"/>
      <sheetName val="КВО Иммуноглобулин"/>
      <sheetName val="КВО хеликобактер "/>
      <sheetName val="КВО имуно хелико"/>
      <sheetName val="КВО вект-руб lgM"/>
      <sheetName val="КВО вект-VCA lgM "/>
      <sheetName val="КВО вект-ЕА lg G  "/>
      <sheetName val="КВО ToRCH и ВЭБ"/>
      <sheetName val="КВО ПСА"/>
      <sheetName val="КВО ПСА 2"/>
      <sheetName val="КВО Бак. ж "/>
      <sheetName val="КВО Бак.м"/>
      <sheetName val="КВО ж всё "/>
      <sheetName val="КВО м всё  "/>
      <sheetName val="КВО ж РИФ"/>
      <sheetName val="КВО м РИФ"/>
      <sheetName val="КВО хламидии РИФ у жен."/>
      <sheetName val="КВО хлами РИФ у муж."/>
      <sheetName val="КВО ж всё   ГП"/>
      <sheetName val="Общий ИФА"/>
      <sheetName val="Расчёт реактивов"/>
      <sheetName val="Тест система Ais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23">
          <cell r="E23">
            <v>4.0433533499999994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очки"/>
      <sheetName val="Нормы гист.исследова"/>
      <sheetName val="Расчет гист.исследова "/>
      <sheetName val="прейск.эзофагогастродуодено"/>
      <sheetName val="прейск.эзофагогастродуодено 2"/>
      <sheetName val="ФГДС тест"/>
      <sheetName val="прейск.эзофагогастродуодено вид"/>
      <sheetName val="прейск.эзофагогастродуодено 3"/>
      <sheetName val="ФГДС гистологи"/>
      <sheetName val="ФГДС тест, цитология"/>
      <sheetName val="ФГДС гистология,цитология"/>
      <sheetName val="ФГДС гистология,тест"/>
      <sheetName val="прейск.эзофагогастродуодено л 2"/>
      <sheetName val="прейск.ректосигмоскопия"/>
      <sheetName val="прейск.ректосигмоколоноскопия"/>
      <sheetName val="Общий по видам"/>
      <sheetName val="прейск.ГП№1"/>
      <sheetName val="прейск.ректосигмоскопия высшая"/>
      <sheetName val="прейск.ректороманскоп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46 кал  на скрытую кровь"/>
      <sheetName val="№47 преждевременные роды"/>
      <sheetName val="№48 околоплодные воды"/>
      <sheetName val="№49 кал "/>
      <sheetName val="№50 кал"/>
      <sheetName val="№50 кал ГП"/>
      <sheetName val="№51 мокрота"/>
      <sheetName val="№52 биохим"/>
      <sheetName val="№57 по Ничепоренко"/>
      <sheetName val="№104 типовая проба"/>
      <sheetName val="№105 фосфазы"/>
      <sheetName val="№108 гемостаза"/>
      <sheetName val="№109 белковых фракций"/>
      <sheetName val="№110 гемостаза (МНО)"/>
      <sheetName val="№111 Реберга"/>
      <sheetName val="№119 кальц."/>
      <sheetName val="№120 глюкоза"/>
      <sheetName val="№121 мочевины"/>
      <sheetName val="№122 кардиоферменты"/>
      <sheetName val="№123 глюкоза "/>
      <sheetName val="Расчёт тест поло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5">
          <cell r="F25">
            <v>6.4529000000000005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4">
          <cell r="F24">
            <v>5.9436999999999998</v>
          </cell>
        </row>
      </sheetData>
      <sheetData sheetId="12" refreshError="1"/>
      <sheetData sheetId="13" refreshError="1">
        <row r="22">
          <cell r="F22">
            <v>5.0197000000000003</v>
          </cell>
        </row>
      </sheetData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  <sheetName val="Кал-ция 1 "/>
      <sheetName val="Зар.пл.за мин. "/>
      <sheetName val="Заработная плата"/>
      <sheetName val="Доп.зар.пл."/>
      <sheetName val="Расч.аморт."/>
      <sheetName val="амортизация за 1мин."/>
      <sheetName val="ВРАЧИ"/>
      <sheetName val="СРЕДНИЕ"/>
    </sheetNames>
    <sheetDataSet>
      <sheetData sheetId="0">
        <row r="16">
          <cell r="D16">
            <v>9.7965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</sheetData>
      <sheetData sheetId="1" refreshError="1"/>
      <sheetData sheetId="2">
        <row r="18">
          <cell r="F18">
            <v>4.0994999999999999</v>
          </cell>
        </row>
      </sheetData>
      <sheetData sheetId="3">
        <row r="163">
          <cell r="F163">
            <v>6.8335000000000008</v>
          </cell>
        </row>
        <row r="173">
          <cell r="F173">
            <v>15.45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0">
          <cell r="C20">
            <v>96.38</v>
          </cell>
        </row>
        <row r="22">
          <cell r="C22">
            <v>68.22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ушер-гинеколог"/>
    </sheetNames>
    <sheetDataSet>
      <sheetData sheetId="0">
        <row r="21">
          <cell r="F21">
            <v>129600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лькоскопия и мазок"/>
      <sheetName val="Введении контроцепции ГП№2"/>
      <sheetName val="Введении контроцепции"/>
      <sheetName val="Мазок"/>
      <sheetName val="Колькоскопия и мазок в выходной"/>
      <sheetName val="Колькоскопия и мазок без акуш."/>
      <sheetName val="Кал-ция 1 "/>
      <sheetName val="Заработная плата"/>
      <sheetName val="Доп.зар.пл."/>
      <sheetName val="Зар.пл.за мин. "/>
      <sheetName val="СРЕДНИЕ"/>
      <sheetName val="ВРАЧИ"/>
    </sheetNames>
    <sheetDataSet>
      <sheetData sheetId="0" refreshError="1">
        <row r="17">
          <cell r="E17">
            <v>32600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ГП "/>
      <sheetName val="Введении контроцепции"/>
      <sheetName val="Прейс. ГП"/>
      <sheetName val="Прейскурвнт с мед."/>
      <sheetName val="Кал-ция 1 "/>
      <sheetName val="Заработная плата"/>
      <sheetName val="Доп.зар.пл."/>
      <sheetName val="Зар.пл.за мин. "/>
      <sheetName val="ВРАЧИ"/>
      <sheetName val="СРЕДНИЕ"/>
    </sheetNames>
    <sheetDataSet>
      <sheetData sheetId="0">
        <row r="18">
          <cell r="E18">
            <v>9.7124348053377485</v>
          </cell>
        </row>
        <row r="20">
          <cell r="E20">
            <v>12.934797311567639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3"/>
  <sheetViews>
    <sheetView tabSelected="1" view="pageBreakPreview" topLeftCell="A5" zoomScaleSheetLayoutView="100" workbookViewId="0">
      <selection activeCell="F18" sqref="F18:G18"/>
    </sheetView>
  </sheetViews>
  <sheetFormatPr defaultRowHeight="15.75" x14ac:dyDescent="0.25"/>
  <cols>
    <col min="1" max="1" width="9.140625" style="5"/>
    <col min="2" max="2" width="50.5703125" style="5" customWidth="1"/>
    <col min="3" max="3" width="35.85546875" style="5" hidden="1" customWidth="1"/>
    <col min="4" max="4" width="39" style="5" customWidth="1"/>
    <col min="5" max="5" width="9.140625" style="5"/>
    <col min="6" max="6" width="13.7109375" style="5" bestFit="1" customWidth="1"/>
    <col min="7" max="7" width="10.7109375" style="5" bestFit="1" customWidth="1"/>
    <col min="8" max="16384" width="9.140625" style="5"/>
  </cols>
  <sheetData>
    <row r="1" spans="1:7" s="3" customFormat="1" x14ac:dyDescent="0.25">
      <c r="A1" s="1"/>
      <c r="B1" s="1"/>
      <c r="C1" s="44"/>
      <c r="D1" s="59" t="s">
        <v>0</v>
      </c>
      <c r="E1" s="60"/>
      <c r="F1" s="1"/>
      <c r="G1" s="1"/>
    </row>
    <row r="2" spans="1:7" s="3" customFormat="1" ht="105.75" customHeight="1" x14ac:dyDescent="0.25">
      <c r="A2" s="1"/>
      <c r="B2" s="1"/>
      <c r="C2" s="44"/>
      <c r="D2" s="61" t="s">
        <v>66</v>
      </c>
      <c r="E2" s="61"/>
      <c r="F2" s="1"/>
      <c r="G2" s="1"/>
    </row>
    <row r="3" spans="1:7" x14ac:dyDescent="0.25">
      <c r="A3" s="62" t="s">
        <v>7</v>
      </c>
      <c r="B3" s="62"/>
      <c r="C3" s="62"/>
      <c r="D3" s="62"/>
    </row>
    <row r="4" spans="1:7" ht="63" customHeight="1" x14ac:dyDescent="0.25">
      <c r="A4" s="63" t="s">
        <v>67</v>
      </c>
      <c r="B4" s="64"/>
      <c r="C4" s="64"/>
      <c r="D4" s="64"/>
    </row>
    <row r="5" spans="1:7" x14ac:dyDescent="0.25">
      <c r="A5" s="62"/>
      <c r="B5" s="62"/>
      <c r="C5" s="62"/>
      <c r="D5" s="62"/>
    </row>
    <row r="6" spans="1:7" x14ac:dyDescent="0.25">
      <c r="A6" s="65" t="s">
        <v>68</v>
      </c>
      <c r="B6" s="65"/>
      <c r="C6" s="65"/>
      <c r="D6" s="65"/>
      <c r="F6" s="72">
        <v>3.7999999999999999E-2</v>
      </c>
      <c r="G6" s="72">
        <v>2.8988</v>
      </c>
    </row>
    <row r="7" spans="1:7" ht="117.75" customHeight="1" x14ac:dyDescent="0.25">
      <c r="A7" s="45" t="s">
        <v>8</v>
      </c>
      <c r="B7" s="46" t="s">
        <v>9</v>
      </c>
      <c r="C7" s="47" t="s">
        <v>63</v>
      </c>
      <c r="D7" s="47" t="s">
        <v>65</v>
      </c>
      <c r="F7" s="73" t="s">
        <v>69</v>
      </c>
      <c r="G7" s="73" t="s">
        <v>70</v>
      </c>
    </row>
    <row r="8" spans="1:7" ht="31.5" x14ac:dyDescent="0.25">
      <c r="A8" s="48">
        <v>1</v>
      </c>
      <c r="B8" s="49" t="s">
        <v>58</v>
      </c>
      <c r="C8" s="50">
        <f>[1]Прейскурант!$D$17</f>
        <v>14.8155</v>
      </c>
      <c r="D8" s="51">
        <v>43.9</v>
      </c>
      <c r="F8" s="74">
        <f>D8/$F$6</f>
        <v>1155.2631578947369</v>
      </c>
      <c r="G8" s="74">
        <f>D8/$G$6</f>
        <v>15.144197599006485</v>
      </c>
    </row>
    <row r="9" spans="1:7" x14ac:dyDescent="0.25">
      <c r="A9" s="48">
        <v>2</v>
      </c>
      <c r="B9" s="52" t="s">
        <v>32</v>
      </c>
      <c r="C9" s="53">
        <f>'[2]Гинекологическое отделение'!$C$20</f>
        <v>270.24951191776938</v>
      </c>
      <c r="D9" s="54">
        <v>19.39</v>
      </c>
      <c r="F9" s="74">
        <f t="shared" ref="F9:F17" si="0">D9/$F$6</f>
        <v>510.26315789473688</v>
      </c>
      <c r="G9" s="74">
        <f t="shared" ref="G9:G17" si="1">D9/$G$6</f>
        <v>6.688974748171657</v>
      </c>
    </row>
    <row r="10" spans="1:7" x14ac:dyDescent="0.25">
      <c r="A10" s="48">
        <v>3</v>
      </c>
      <c r="B10" s="52" t="s">
        <v>12</v>
      </c>
      <c r="C10" s="53">
        <f>'[2]Гинекологическое отделение'!$C$21</f>
        <v>0</v>
      </c>
      <c r="D10" s="54">
        <v>5.09</v>
      </c>
      <c r="F10" s="74">
        <f t="shared" si="0"/>
        <v>133.94736842105263</v>
      </c>
      <c r="G10" s="74">
        <f t="shared" si="1"/>
        <v>1.7558989926866289</v>
      </c>
    </row>
    <row r="11" spans="1:7" x14ac:dyDescent="0.25">
      <c r="A11" s="48">
        <v>4</v>
      </c>
      <c r="B11" s="52" t="s">
        <v>13</v>
      </c>
      <c r="C11" s="53">
        <f>'[2]Гинекологическое отделение'!$C$22</f>
        <v>0</v>
      </c>
      <c r="D11" s="54">
        <v>37.64</v>
      </c>
      <c r="F11" s="74">
        <f t="shared" si="0"/>
        <v>990.52631578947376</v>
      </c>
      <c r="G11" s="74">
        <f t="shared" si="1"/>
        <v>12.984683317234717</v>
      </c>
    </row>
    <row r="12" spans="1:7" x14ac:dyDescent="0.25">
      <c r="A12" s="48">
        <v>5</v>
      </c>
      <c r="B12" s="52" t="s">
        <v>59</v>
      </c>
      <c r="C12" s="55">
        <f>'[3]№110 гемостаза (МНО)'!$F$22</f>
        <v>5.0197000000000003</v>
      </c>
      <c r="D12" s="51">
        <v>11.22</v>
      </c>
      <c r="F12" s="74">
        <f t="shared" si="0"/>
        <v>295.26315789473688</v>
      </c>
      <c r="G12" s="74">
        <f t="shared" si="1"/>
        <v>3.8705671312267147</v>
      </c>
    </row>
    <row r="13" spans="1:7" ht="47.25" x14ac:dyDescent="0.25">
      <c r="A13" s="48">
        <v>6</v>
      </c>
      <c r="B13" s="49" t="s">
        <v>30</v>
      </c>
      <c r="C13" s="50">
        <f>[4]Прейскурант!$D$16</f>
        <v>9.7965</v>
      </c>
      <c r="D13" s="51">
        <v>88.36</v>
      </c>
      <c r="F13" s="74">
        <f t="shared" si="0"/>
        <v>2325.2631578947371</v>
      </c>
      <c r="G13" s="74">
        <f t="shared" si="1"/>
        <v>30.481578584241756</v>
      </c>
    </row>
    <row r="14" spans="1:7" ht="78.75" x14ac:dyDescent="0.25">
      <c r="A14" s="48">
        <v>7</v>
      </c>
      <c r="B14" s="49" t="s">
        <v>31</v>
      </c>
      <c r="C14" s="50">
        <f>'[5]черно-белый'!$F$173</f>
        <v>15.45</v>
      </c>
      <c r="D14" s="51">
        <v>150.5</v>
      </c>
      <c r="F14" s="74">
        <f t="shared" si="0"/>
        <v>3960.5263157894738</v>
      </c>
      <c r="G14" s="74">
        <f t="shared" si="1"/>
        <v>51.918035048985786</v>
      </c>
    </row>
    <row r="15" spans="1:7" ht="31.5" x14ac:dyDescent="0.25">
      <c r="A15" s="48">
        <v>8</v>
      </c>
      <c r="B15" s="49" t="s">
        <v>60</v>
      </c>
      <c r="C15" s="50">
        <f>'[5]черно-белый'!$F$163</f>
        <v>6.8335000000000008</v>
      </c>
      <c r="D15" s="51">
        <v>79.349999999999994</v>
      </c>
      <c r="F15" s="74">
        <f t="shared" si="0"/>
        <v>2088.1578947368421</v>
      </c>
      <c r="G15" s="74">
        <f t="shared" si="1"/>
        <v>27.373395887953635</v>
      </c>
    </row>
    <row r="16" spans="1:7" x14ac:dyDescent="0.25">
      <c r="A16" s="48">
        <v>9</v>
      </c>
      <c r="B16" s="52" t="s">
        <v>27</v>
      </c>
      <c r="C16" s="53">
        <f>'[2]Гинекологическое отделение'!$C$25</f>
        <v>0</v>
      </c>
      <c r="D16" s="51">
        <v>24.6</v>
      </c>
      <c r="F16" s="74">
        <f t="shared" si="0"/>
        <v>647.36842105263167</v>
      </c>
      <c r="G16" s="74">
        <f t="shared" si="1"/>
        <v>8.4862701807644552</v>
      </c>
    </row>
    <row r="17" spans="1:7" x14ac:dyDescent="0.25">
      <c r="A17" s="48">
        <v>10</v>
      </c>
      <c r="B17" s="52" t="s">
        <v>64</v>
      </c>
      <c r="C17" s="53">
        <f>[6]Прейскурант!$C$22</f>
        <v>68.22</v>
      </c>
      <c r="D17" s="51">
        <f>78.47*2</f>
        <v>156.94</v>
      </c>
      <c r="F17" s="74">
        <f t="shared" si="0"/>
        <v>4130</v>
      </c>
      <c r="G17" s="74">
        <f t="shared" si="1"/>
        <v>54.139643990616804</v>
      </c>
    </row>
    <row r="18" spans="1:7" x14ac:dyDescent="0.25">
      <c r="A18" s="48"/>
      <c r="B18" s="56" t="s">
        <v>62</v>
      </c>
      <c r="C18" s="57">
        <f>SUM(C8:C17)</f>
        <v>390.38471191776932</v>
      </c>
      <c r="D18" s="58">
        <f>SUM(D8:D17)</f>
        <v>616.99</v>
      </c>
      <c r="F18" s="74">
        <f>SUM(F8:F17)</f>
        <v>16236.57894736842</v>
      </c>
      <c r="G18" s="74">
        <f>SUM(G8:G17)</f>
        <v>212.84324548088861</v>
      </c>
    </row>
    <row r="21" spans="1:7" x14ac:dyDescent="0.25">
      <c r="B21" s="5" t="s">
        <v>14</v>
      </c>
      <c r="D21" s="5" t="s">
        <v>61</v>
      </c>
    </row>
    <row r="23" spans="1:7" x14ac:dyDescent="0.25">
      <c r="B23" s="5" t="s">
        <v>16</v>
      </c>
      <c r="D23" s="5" t="s">
        <v>17</v>
      </c>
    </row>
  </sheetData>
  <mergeCells count="4">
    <mergeCell ref="A3:D3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1"/>
  <sheetViews>
    <sheetView view="pageBreakPreview" zoomScaleSheetLayoutView="100" workbookViewId="0">
      <selection sqref="A1:XFD1048576"/>
    </sheetView>
  </sheetViews>
  <sheetFormatPr defaultRowHeight="15.75" x14ac:dyDescent="0.25"/>
  <cols>
    <col min="1" max="1" width="9.140625" style="5"/>
    <col min="2" max="2" width="50.5703125" style="5" customWidth="1"/>
    <col min="3" max="3" width="20.5703125" style="5" customWidth="1"/>
    <col min="4" max="4" width="20.28515625" style="5" customWidth="1"/>
    <col min="5" max="16384" width="9.140625" style="5"/>
  </cols>
  <sheetData>
    <row r="1" spans="1:7" s="3" customFormat="1" x14ac:dyDescent="0.25">
      <c r="A1" s="1"/>
      <c r="B1" s="1"/>
      <c r="C1" s="2" t="s">
        <v>0</v>
      </c>
      <c r="E1" s="1"/>
      <c r="F1" s="1"/>
      <c r="G1" s="1"/>
    </row>
    <row r="2" spans="1:7" s="3" customFormat="1" x14ac:dyDescent="0.25">
      <c r="A2" s="1"/>
      <c r="B2" s="1"/>
      <c r="C2" s="2" t="s">
        <v>1</v>
      </c>
      <c r="E2" s="1"/>
      <c r="F2" s="1"/>
      <c r="G2" s="1"/>
    </row>
    <row r="3" spans="1:7" s="3" customFormat="1" x14ac:dyDescent="0.25">
      <c r="A3" s="1"/>
      <c r="B3" s="1"/>
      <c r="C3" s="2" t="s">
        <v>2</v>
      </c>
      <c r="E3" s="1"/>
      <c r="F3" s="1"/>
      <c r="G3" s="1"/>
    </row>
    <row r="4" spans="1:7" s="3" customFormat="1" x14ac:dyDescent="0.25">
      <c r="A4" s="1"/>
      <c r="B4" s="1"/>
      <c r="C4" s="2" t="s">
        <v>3</v>
      </c>
      <c r="E4" s="1"/>
      <c r="F4" s="1"/>
      <c r="G4" s="1"/>
    </row>
    <row r="5" spans="1:7" s="3" customFormat="1" x14ac:dyDescent="0.25">
      <c r="A5" s="1"/>
      <c r="B5" s="1"/>
      <c r="C5" s="2" t="s">
        <v>4</v>
      </c>
      <c r="E5" s="1"/>
      <c r="F5" s="1"/>
      <c r="G5" s="1"/>
    </row>
    <row r="6" spans="1:7" s="3" customFormat="1" x14ac:dyDescent="0.25">
      <c r="A6" s="1"/>
      <c r="B6" s="1"/>
      <c r="C6" s="2" t="s">
        <v>5</v>
      </c>
      <c r="E6" s="1"/>
      <c r="F6" s="1"/>
      <c r="G6" s="1"/>
    </row>
    <row r="7" spans="1:7" s="3" customFormat="1" x14ac:dyDescent="0.25">
      <c r="A7" s="1"/>
      <c r="B7" s="1"/>
      <c r="C7" s="2" t="s">
        <v>6</v>
      </c>
      <c r="E7" s="1"/>
      <c r="F7" s="1"/>
      <c r="G7" s="1"/>
    </row>
    <row r="8" spans="1:7" s="3" customFormat="1" x14ac:dyDescent="0.25">
      <c r="A8" s="1"/>
      <c r="B8" s="1"/>
      <c r="C8" s="4" t="s">
        <v>56</v>
      </c>
      <c r="E8" s="1"/>
      <c r="F8" s="1"/>
      <c r="G8" s="1"/>
    </row>
    <row r="10" spans="1:7" x14ac:dyDescent="0.25">
      <c r="A10" s="62" t="s">
        <v>7</v>
      </c>
      <c r="B10" s="62"/>
      <c r="C10" s="62"/>
      <c r="D10" s="62"/>
    </row>
    <row r="11" spans="1:7" ht="48" customHeight="1" x14ac:dyDescent="0.25">
      <c r="A11" s="66" t="s">
        <v>29</v>
      </c>
      <c r="B11" s="67"/>
      <c r="C11" s="67"/>
      <c r="D11" s="67"/>
    </row>
    <row r="12" spans="1:7" x14ac:dyDescent="0.25">
      <c r="A12" s="62"/>
      <c r="B12" s="62"/>
      <c r="C12" s="62"/>
      <c r="D12" s="62"/>
    </row>
    <row r="13" spans="1:7" ht="16.5" thickBot="1" x14ac:dyDescent="0.3">
      <c r="A13" s="68" t="str">
        <f>'Кардиологическое отделение '!A6:D6</f>
        <v>с 03.02.2026г.</v>
      </c>
      <c r="B13" s="68"/>
      <c r="C13" s="68"/>
      <c r="D13" s="68"/>
    </row>
    <row r="14" spans="1:7" ht="65.25" customHeight="1" thickBot="1" x14ac:dyDescent="0.3">
      <c r="A14" s="8" t="s">
        <v>8</v>
      </c>
      <c r="B14" s="9" t="s">
        <v>9</v>
      </c>
      <c r="C14" s="9" t="s">
        <v>10</v>
      </c>
      <c r="D14" s="10" t="s">
        <v>11</v>
      </c>
    </row>
    <row r="15" spans="1:7" x14ac:dyDescent="0.25">
      <c r="A15" s="11">
        <v>1</v>
      </c>
      <c r="B15" s="13" t="s">
        <v>18</v>
      </c>
      <c r="C15" s="17">
        <f>'Хирургическое отделения'!C36</f>
        <v>92500</v>
      </c>
      <c r="D15" s="18">
        <f>'[7]Акушер-гинеколог'!$F$21</f>
        <v>129600</v>
      </c>
    </row>
    <row r="16" spans="1:7" x14ac:dyDescent="0.25">
      <c r="A16" s="6">
        <v>2</v>
      </c>
      <c r="B16" s="14" t="s">
        <v>19</v>
      </c>
      <c r="C16" s="19">
        <f>'[8]Колькоскопия и мазок'!$E$17</f>
        <v>32600</v>
      </c>
      <c r="D16" s="20">
        <f>'[9]Прейскурант ГП '!$E$20</f>
        <v>12.934797311567639</v>
      </c>
    </row>
    <row r="17" spans="1:4" x14ac:dyDescent="0.25">
      <c r="A17" s="6">
        <v>3</v>
      </c>
      <c r="B17" s="14" t="s">
        <v>20</v>
      </c>
      <c r="C17" s="19">
        <v>25500</v>
      </c>
      <c r="D17" s="20">
        <f>'[9]Прейскурант ГП '!$E$18</f>
        <v>9.7124348053377485</v>
      </c>
    </row>
    <row r="18" spans="1:4" ht="31.5" x14ac:dyDescent="0.25">
      <c r="A18" s="7">
        <v>4</v>
      </c>
      <c r="B18" s="16" t="s">
        <v>21</v>
      </c>
      <c r="C18" s="19">
        <f>'[10]Прейскурант лаборатория'!$D$162</f>
        <v>2.0099999999999998</v>
      </c>
      <c r="D18" s="20">
        <f>'[11]Прейскурант лаборатория'!$D$162</f>
        <v>3.95</v>
      </c>
    </row>
    <row r="19" spans="1:4" x14ac:dyDescent="0.25">
      <c r="A19" s="6">
        <v>5</v>
      </c>
      <c r="B19" s="14" t="s">
        <v>22</v>
      </c>
      <c r="C19" s="19">
        <f>'[12]УЗИ цветное '!$F$83</f>
        <v>12.120000000000001</v>
      </c>
      <c r="D19" s="19">
        <f>'Хирургическое отделения'!D35</f>
        <v>177100</v>
      </c>
    </row>
    <row r="20" spans="1:4" x14ac:dyDescent="0.25">
      <c r="A20" s="6">
        <v>6</v>
      </c>
      <c r="B20" s="14" t="s">
        <v>23</v>
      </c>
      <c r="C20" s="19">
        <v>13600</v>
      </c>
      <c r="D20" s="20">
        <v>13000</v>
      </c>
    </row>
    <row r="21" spans="1:4" x14ac:dyDescent="0.25">
      <c r="A21" s="7">
        <v>7</v>
      </c>
      <c r="B21" s="14" t="s">
        <v>24</v>
      </c>
      <c r="C21" s="19" t="e">
        <f>'Кардиологическое отделение '!#REF!</f>
        <v>#REF!</v>
      </c>
      <c r="D21" s="19">
        <f>'Хирургическое отделения'!D16</f>
        <v>13.098129172838121</v>
      </c>
    </row>
    <row r="22" spans="1:4" x14ac:dyDescent="0.25">
      <c r="A22" s="6">
        <v>8</v>
      </c>
      <c r="B22" s="14" t="s">
        <v>12</v>
      </c>
      <c r="C22" s="19" t="e">
        <f>'Кардиологическое отделение '!#REF!</f>
        <v>#REF!</v>
      </c>
      <c r="D22" s="19">
        <f>'Хирургическое отделения'!D17</f>
        <v>5.7273117711288828</v>
      </c>
    </row>
    <row r="23" spans="1:4" x14ac:dyDescent="0.25">
      <c r="A23" s="6">
        <v>9</v>
      </c>
      <c r="B23" s="14" t="s">
        <v>13</v>
      </c>
      <c r="C23" s="19" t="e">
        <f>'Кардиологическое отделение '!#REF!</f>
        <v>#REF!</v>
      </c>
      <c r="D23" s="19">
        <f>'Хирургическое отделения'!D18</f>
        <v>17.73350240889912</v>
      </c>
    </row>
    <row r="24" spans="1:4" x14ac:dyDescent="0.25">
      <c r="A24" s="7">
        <v>10</v>
      </c>
      <c r="B24" s="14" t="s">
        <v>25</v>
      </c>
      <c r="C24" s="19" t="e">
        <f>'Кардиологическое отделение '!#REF!</f>
        <v>#REF!</v>
      </c>
      <c r="D24" s="19">
        <f>'Хирургическое отделения'!D19</f>
        <v>72600</v>
      </c>
    </row>
    <row r="25" spans="1:4" x14ac:dyDescent="0.25">
      <c r="A25" s="6">
        <v>11</v>
      </c>
      <c r="B25" s="14" t="s">
        <v>26</v>
      </c>
      <c r="C25" s="19">
        <f>'[13]Группа крови №56'!$E$20</f>
        <v>6.1053999999999995</v>
      </c>
      <c r="D25" s="19">
        <f>'Хирургическое отделения'!D20</f>
        <v>10.352935427702434</v>
      </c>
    </row>
    <row r="26" spans="1:4" x14ac:dyDescent="0.25">
      <c r="A26" s="6">
        <v>12</v>
      </c>
      <c r="B26" s="14" t="s">
        <v>27</v>
      </c>
      <c r="C26" s="19" t="e">
        <f>'Кардиологическое отделение '!#REF!</f>
        <v>#REF!</v>
      </c>
      <c r="D26" s="19">
        <f>'Хирургическое отделения'!D24</f>
        <v>58500</v>
      </c>
    </row>
    <row r="27" spans="1:4" ht="16.5" thickBot="1" x14ac:dyDescent="0.3">
      <c r="A27" s="12">
        <v>13</v>
      </c>
      <c r="B27" s="15" t="s">
        <v>28</v>
      </c>
      <c r="C27" s="21">
        <f>[14]Прейскурант!$C$24</f>
        <v>20.953820198538839</v>
      </c>
      <c r="D27" s="22">
        <f>[15]Прейскурант!$C$28</f>
        <v>35.135014880523315</v>
      </c>
    </row>
    <row r="29" spans="1:4" x14ac:dyDescent="0.25">
      <c r="B29" s="5" t="s">
        <v>14</v>
      </c>
      <c r="D29" s="5" t="s">
        <v>15</v>
      </c>
    </row>
    <row r="31" spans="1:4" x14ac:dyDescent="0.25">
      <c r="B31" s="5" t="s">
        <v>16</v>
      </c>
      <c r="D31" s="5" t="s">
        <v>17</v>
      </c>
    </row>
  </sheetData>
  <mergeCells count="4">
    <mergeCell ref="A10:D10"/>
    <mergeCell ref="A11:D11"/>
    <mergeCell ref="A12:D12"/>
    <mergeCell ref="A13:D13"/>
  </mergeCells>
  <pageMargins left="0.7" right="0.7" top="0.75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6"/>
  <sheetViews>
    <sheetView view="pageBreakPreview" topLeftCell="A13" zoomScaleSheetLayoutView="100" workbookViewId="0">
      <selection activeCell="A13" sqref="A1:XFD1048576"/>
    </sheetView>
  </sheetViews>
  <sheetFormatPr defaultRowHeight="15.75" x14ac:dyDescent="0.25"/>
  <cols>
    <col min="1" max="1" width="9.140625" style="5"/>
    <col min="2" max="2" width="64.42578125" style="5" customWidth="1"/>
    <col min="3" max="3" width="24.140625" style="5" customWidth="1"/>
    <col min="4" max="4" width="23.28515625" style="5" customWidth="1"/>
    <col min="5" max="16384" width="9.140625" style="5"/>
  </cols>
  <sheetData>
    <row r="1" spans="1:7" s="3" customFormat="1" x14ac:dyDescent="0.25">
      <c r="A1" s="1"/>
      <c r="B1" s="1"/>
      <c r="C1" s="2" t="s">
        <v>0</v>
      </c>
      <c r="E1" s="1"/>
      <c r="F1" s="1"/>
      <c r="G1" s="1"/>
    </row>
    <row r="2" spans="1:7" s="3" customFormat="1" x14ac:dyDescent="0.25">
      <c r="A2" s="1"/>
      <c r="B2" s="1"/>
      <c r="C2" s="2" t="s">
        <v>1</v>
      </c>
      <c r="E2" s="1"/>
      <c r="F2" s="1"/>
      <c r="G2" s="1"/>
    </row>
    <row r="3" spans="1:7" s="3" customFormat="1" x14ac:dyDescent="0.25">
      <c r="A3" s="1"/>
      <c r="B3" s="1"/>
      <c r="C3" s="2" t="s">
        <v>2</v>
      </c>
      <c r="E3" s="1"/>
      <c r="F3" s="1"/>
      <c r="G3" s="1"/>
    </row>
    <row r="4" spans="1:7" s="3" customFormat="1" x14ac:dyDescent="0.25">
      <c r="A4" s="1"/>
      <c r="B4" s="1"/>
      <c r="C4" s="2" t="s">
        <v>3</v>
      </c>
      <c r="E4" s="1"/>
      <c r="F4" s="1"/>
      <c r="G4" s="1"/>
    </row>
    <row r="5" spans="1:7" s="3" customFormat="1" x14ac:dyDescent="0.25">
      <c r="A5" s="1"/>
      <c r="B5" s="1"/>
      <c r="C5" s="2" t="s">
        <v>4</v>
      </c>
      <c r="E5" s="1"/>
      <c r="F5" s="1"/>
      <c r="G5" s="1"/>
    </row>
    <row r="6" spans="1:7" s="3" customFormat="1" x14ac:dyDescent="0.25">
      <c r="A6" s="1"/>
      <c r="B6" s="1"/>
      <c r="C6" s="2" t="s">
        <v>5</v>
      </c>
      <c r="E6" s="1"/>
      <c r="F6" s="1"/>
      <c r="G6" s="1"/>
    </row>
    <row r="7" spans="1:7" s="3" customFormat="1" x14ac:dyDescent="0.25">
      <c r="A7" s="1"/>
      <c r="B7" s="1"/>
      <c r="C7" s="2" t="s">
        <v>6</v>
      </c>
      <c r="E7" s="1"/>
      <c r="F7" s="1"/>
      <c r="G7" s="1"/>
    </row>
    <row r="8" spans="1:7" s="3" customFormat="1" x14ac:dyDescent="0.25">
      <c r="A8" s="1"/>
      <c r="B8" s="1"/>
      <c r="C8" s="4" t="s">
        <v>56</v>
      </c>
      <c r="E8" s="1"/>
      <c r="F8" s="1"/>
      <c r="G8" s="1"/>
    </row>
    <row r="10" spans="1:7" x14ac:dyDescent="0.25">
      <c r="A10" s="62" t="s">
        <v>7</v>
      </c>
      <c r="B10" s="62"/>
      <c r="C10" s="62"/>
      <c r="D10" s="62"/>
    </row>
    <row r="11" spans="1:7" ht="67.5" customHeight="1" x14ac:dyDescent="0.25">
      <c r="A11" s="66" t="s">
        <v>57</v>
      </c>
      <c r="B11" s="67"/>
      <c r="C11" s="67"/>
      <c r="D11" s="67"/>
    </row>
    <row r="12" spans="1:7" x14ac:dyDescent="0.25">
      <c r="A12" s="62"/>
      <c r="B12" s="62"/>
      <c r="C12" s="62"/>
      <c r="D12" s="62"/>
    </row>
    <row r="13" spans="1:7" ht="16.5" thickBot="1" x14ac:dyDescent="0.3">
      <c r="A13" s="68" t="str">
        <f>'Гинекологическое отделение'!A13:D13</f>
        <v>с 03.02.2026г.</v>
      </c>
      <c r="B13" s="68"/>
      <c r="C13" s="68"/>
      <c r="D13" s="68"/>
    </row>
    <row r="14" spans="1:7" ht="110.25" customHeight="1" thickBot="1" x14ac:dyDescent="0.3">
      <c r="A14" s="8" t="s">
        <v>8</v>
      </c>
      <c r="B14" s="9" t="s">
        <v>9</v>
      </c>
      <c r="C14" s="9" t="s">
        <v>54</v>
      </c>
      <c r="D14" s="10" t="s">
        <v>55</v>
      </c>
    </row>
    <row r="15" spans="1:7" ht="16.5" thickBot="1" x14ac:dyDescent="0.3">
      <c r="A15" s="69" t="s">
        <v>51</v>
      </c>
      <c r="B15" s="70"/>
      <c r="C15" s="70"/>
      <c r="D15" s="71"/>
    </row>
    <row r="16" spans="1:7" x14ac:dyDescent="0.25">
      <c r="A16" s="11">
        <v>1</v>
      </c>
      <c r="B16" s="23" t="s">
        <v>32</v>
      </c>
      <c r="C16" s="24" t="e">
        <f>'Кардиологическое отделение '!#REF!</f>
        <v>#REF!</v>
      </c>
      <c r="D16" s="25">
        <f>'[16]Анализ крови №54'!$E$26</f>
        <v>13.098129172838121</v>
      </c>
    </row>
    <row r="17" spans="1:4" x14ac:dyDescent="0.25">
      <c r="A17" s="6">
        <v>2</v>
      </c>
      <c r="B17" s="26" t="s">
        <v>12</v>
      </c>
      <c r="C17" s="27" t="e">
        <f>'Кардиологическое отделение '!#REF!</f>
        <v>#REF!</v>
      </c>
      <c r="D17" s="28">
        <f>'[16]№ 53 Анализ мочи'!$E$23</f>
        <v>5.7273117711288828</v>
      </c>
    </row>
    <row r="18" spans="1:4" x14ac:dyDescent="0.25">
      <c r="A18" s="6">
        <v>3</v>
      </c>
      <c r="B18" s="26" t="s">
        <v>33</v>
      </c>
      <c r="C18" s="27" t="e">
        <f>'Кардиологическое отделение '!#REF!</f>
        <v>#REF!</v>
      </c>
      <c r="D18" s="28">
        <f>[16]Биохимия!$E$29</f>
        <v>17.73350240889912</v>
      </c>
    </row>
    <row r="19" spans="1:4" x14ac:dyDescent="0.25">
      <c r="A19" s="7">
        <v>4</v>
      </c>
      <c r="B19" s="29" t="s">
        <v>34</v>
      </c>
      <c r="C19" s="27" t="e">
        <f>'Кардиологическое отделение '!#REF!</f>
        <v>#REF!</v>
      </c>
      <c r="D19" s="28">
        <f>'[17]№108 гемостаза'!$F$25</f>
        <v>72600</v>
      </c>
    </row>
    <row r="20" spans="1:4" x14ac:dyDescent="0.25">
      <c r="A20" s="6">
        <v>5</v>
      </c>
      <c r="B20" s="26" t="s">
        <v>35</v>
      </c>
      <c r="C20" s="27">
        <f>'Гинекологическое отделение'!C25</f>
        <v>6.1053999999999995</v>
      </c>
      <c r="D20" s="28">
        <f>'[16]Группа крови №56'!$E$21</f>
        <v>10.352935427702434</v>
      </c>
    </row>
    <row r="21" spans="1:4" x14ac:dyDescent="0.25">
      <c r="A21" s="6">
        <v>6</v>
      </c>
      <c r="B21" s="26" t="s">
        <v>36</v>
      </c>
      <c r="C21" s="27">
        <v>113300</v>
      </c>
      <c r="D21" s="28">
        <f>'[18]ИФА-ВИЧ'!$E$26</f>
        <v>6.3739330445826354</v>
      </c>
    </row>
    <row r="22" spans="1:4" x14ac:dyDescent="0.25">
      <c r="A22" s="7">
        <v>7</v>
      </c>
      <c r="B22" s="26" t="s">
        <v>37</v>
      </c>
      <c r="C22" s="27">
        <f>'[19]ИФА-НСV'!$E$25</f>
        <v>1.5625496580047997</v>
      </c>
      <c r="D22" s="28">
        <f>'[19]ИФА-НСV'!$E$26</f>
        <v>7.2005367679572219</v>
      </c>
    </row>
    <row r="23" spans="1:4" x14ac:dyDescent="0.25">
      <c r="A23" s="6">
        <v>8</v>
      </c>
      <c r="B23" s="26" t="s">
        <v>38</v>
      </c>
      <c r="C23" s="27">
        <f>[19]НBsAg!$E$25</f>
        <v>1.5625496580047997</v>
      </c>
      <c r="D23" s="28">
        <f>[19]НBsAg!$E$26</f>
        <v>7.8105367679572222</v>
      </c>
    </row>
    <row r="24" spans="1:4" x14ac:dyDescent="0.25">
      <c r="A24" s="6">
        <v>9</v>
      </c>
      <c r="B24" s="26" t="s">
        <v>27</v>
      </c>
      <c r="C24" s="27" t="e">
        <f>'Гинекологическое отделение'!C26</f>
        <v>#REF!</v>
      </c>
      <c r="D24" s="28">
        <f>'[20]УЗИ чёрно-белое'!$F$169</f>
        <v>58500</v>
      </c>
    </row>
    <row r="25" spans="1:4" ht="63" x14ac:dyDescent="0.25">
      <c r="A25" s="7">
        <v>10</v>
      </c>
      <c r="B25" s="29" t="s">
        <v>39</v>
      </c>
      <c r="C25" s="27">
        <f>'[12]УЗИ ГП'!$F$108</f>
        <v>20.746000000000002</v>
      </c>
      <c r="D25" s="28">
        <v>329600</v>
      </c>
    </row>
    <row r="26" spans="1:4" x14ac:dyDescent="0.25">
      <c r="A26" s="6">
        <v>11</v>
      </c>
      <c r="B26" s="26" t="s">
        <v>40</v>
      </c>
      <c r="C26" s="27">
        <v>204400</v>
      </c>
      <c r="D26" s="28">
        <f>'[21]УЗД брахиоцефальных вен '!$G$20</f>
        <v>334400</v>
      </c>
    </row>
    <row r="27" spans="1:4" x14ac:dyDescent="0.25">
      <c r="A27" s="6">
        <v>12</v>
      </c>
      <c r="B27" s="26" t="s">
        <v>41</v>
      </c>
      <c r="C27" s="27">
        <v>468600</v>
      </c>
      <c r="D27" s="28"/>
    </row>
    <row r="28" spans="1:4" x14ac:dyDescent="0.25">
      <c r="A28" s="7">
        <v>13</v>
      </c>
      <c r="B28" s="26" t="s">
        <v>42</v>
      </c>
      <c r="C28" s="27">
        <f>[22]Прейскурант!$D$17</f>
        <v>7.4412000000000003</v>
      </c>
      <c r="D28" s="28">
        <f>[23]Прейскурант!$D$18</f>
        <v>12.934797311567639</v>
      </c>
    </row>
    <row r="29" spans="1:4" x14ac:dyDescent="0.25">
      <c r="A29" s="6">
        <v>14</v>
      </c>
      <c r="B29" s="26" t="s">
        <v>43</v>
      </c>
      <c r="C29" s="27">
        <f>[22]Прейскурант!$D$18</f>
        <v>8.3634000000000004</v>
      </c>
      <c r="D29" s="28">
        <f>[23]Прейскурант!$D$19</f>
        <v>0</v>
      </c>
    </row>
    <row r="30" spans="1:4" x14ac:dyDescent="0.25">
      <c r="A30" s="30">
        <v>15</v>
      </c>
      <c r="B30" s="31" t="s">
        <v>44</v>
      </c>
      <c r="C30" s="32">
        <f>[24]Уролог!$F$15</f>
        <v>100400</v>
      </c>
      <c r="D30" s="33">
        <f>[25]Уролог!$F$16</f>
        <v>138200</v>
      </c>
    </row>
    <row r="31" spans="1:4" x14ac:dyDescent="0.25">
      <c r="A31" s="6">
        <v>16</v>
      </c>
      <c r="B31" s="26" t="s">
        <v>53</v>
      </c>
      <c r="C31" s="27">
        <v>263900</v>
      </c>
      <c r="D31" s="28">
        <f>[15]Прейскурант!$C$20</f>
        <v>25.411734560536985</v>
      </c>
    </row>
    <row r="32" spans="1:4" ht="16.5" thickBot="1" x14ac:dyDescent="0.3">
      <c r="A32" s="12">
        <v>17</v>
      </c>
      <c r="B32" s="39" t="s">
        <v>52</v>
      </c>
      <c r="C32" s="42">
        <v>51900</v>
      </c>
      <c r="D32" s="40">
        <v>98800</v>
      </c>
    </row>
    <row r="33" spans="1:4" ht="16.5" thickBot="1" x14ac:dyDescent="0.3">
      <c r="A33" s="69" t="s">
        <v>45</v>
      </c>
      <c r="B33" s="70"/>
      <c r="C33" s="70"/>
      <c r="D33" s="71"/>
    </row>
    <row r="34" spans="1:4" x14ac:dyDescent="0.25">
      <c r="A34" s="7">
        <v>18</v>
      </c>
      <c r="B34" s="34" t="s">
        <v>46</v>
      </c>
      <c r="C34" s="35">
        <f>'[12]УЗИ цветное '!$F$116</f>
        <v>13.230600000000001</v>
      </c>
      <c r="D34" s="36">
        <f>'[20]УЗИ цветное '!$F$116</f>
        <v>195900</v>
      </c>
    </row>
    <row r="35" spans="1:4" x14ac:dyDescent="0.25">
      <c r="A35" s="6">
        <v>19</v>
      </c>
      <c r="B35" s="26" t="s">
        <v>22</v>
      </c>
      <c r="C35" s="27">
        <f>'[12]УЗИ цветное '!$F$83</f>
        <v>12.120000000000001</v>
      </c>
      <c r="D35" s="28">
        <f>'[20]УЗИ цветное '!$F$83</f>
        <v>177100</v>
      </c>
    </row>
    <row r="36" spans="1:4" ht="16.5" thickBot="1" x14ac:dyDescent="0.3">
      <c r="A36" s="30">
        <v>20</v>
      </c>
      <c r="B36" s="31" t="s">
        <v>47</v>
      </c>
      <c r="C36" s="32">
        <f>'[26]Акушер-гинеколог'!$F$20</f>
        <v>92500</v>
      </c>
      <c r="D36" s="33">
        <f>'[7]Акушер-гинеколог'!$F$21</f>
        <v>129600</v>
      </c>
    </row>
    <row r="37" spans="1:4" ht="16.5" thickBot="1" x14ac:dyDescent="0.3">
      <c r="A37" s="69" t="s">
        <v>48</v>
      </c>
      <c r="B37" s="70"/>
      <c r="C37" s="70"/>
      <c r="D37" s="71"/>
    </row>
    <row r="38" spans="1:4" x14ac:dyDescent="0.25">
      <c r="A38" s="11">
        <v>21</v>
      </c>
      <c r="B38" s="23" t="s">
        <v>49</v>
      </c>
      <c r="C38" s="24">
        <f>'[27]КВО ПСА'!$E$23</f>
        <v>4.0433533499999994</v>
      </c>
      <c r="D38" s="25">
        <f>'[27]КВО ПСА'!$E$24</f>
        <v>0</v>
      </c>
    </row>
    <row r="39" spans="1:4" x14ac:dyDescent="0.25">
      <c r="A39" s="7">
        <v>22</v>
      </c>
      <c r="B39" s="26" t="s">
        <v>50</v>
      </c>
      <c r="C39" s="27">
        <v>529400</v>
      </c>
      <c r="D39" s="28">
        <f>[28]прейск.ректосигмоколоноскопия!$F$22</f>
        <v>0</v>
      </c>
    </row>
    <row r="40" spans="1:4" ht="16.5" thickBot="1" x14ac:dyDescent="0.3">
      <c r="A40" s="12">
        <v>23</v>
      </c>
      <c r="B40" s="37" t="s">
        <v>52</v>
      </c>
      <c r="C40" s="43">
        <f>C32</f>
        <v>51900</v>
      </c>
      <c r="D40" s="38">
        <f>D32</f>
        <v>98800</v>
      </c>
    </row>
    <row r="42" spans="1:4" x14ac:dyDescent="0.25">
      <c r="B42" s="5" t="s">
        <v>14</v>
      </c>
      <c r="D42" s="5" t="s">
        <v>15</v>
      </c>
    </row>
    <row r="44" spans="1:4" x14ac:dyDescent="0.25">
      <c r="B44" s="5" t="s">
        <v>16</v>
      </c>
      <c r="D44" s="5" t="s">
        <v>17</v>
      </c>
    </row>
    <row r="46" spans="1:4" x14ac:dyDescent="0.25">
      <c r="C46" s="41"/>
    </row>
  </sheetData>
  <mergeCells count="7">
    <mergeCell ref="A37:D37"/>
    <mergeCell ref="A10:D10"/>
    <mergeCell ref="A11:D11"/>
    <mergeCell ref="A12:D12"/>
    <mergeCell ref="A13:D13"/>
    <mergeCell ref="A15:D15"/>
    <mergeCell ref="A33:D3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Кардиологическое отделение </vt:lpstr>
      <vt:lpstr>Гинекологическое отделение</vt:lpstr>
      <vt:lpstr>Хирургическое отделения</vt:lpstr>
      <vt:lpstr>'Кардиологическое отделение 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2026-02-03T07:13:25Z</cp:lastPrinted>
  <dcterms:created xsi:type="dcterms:W3CDTF">2015-10-30T13:14:56Z</dcterms:created>
  <dcterms:modified xsi:type="dcterms:W3CDTF">2026-02-03T08:38:33Z</dcterms:modified>
</cp:coreProperties>
</file>